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YurgensNM\Desktop\Лоты января\"/>
    </mc:Choice>
  </mc:AlternateContent>
  <xr:revisionPtr revIDLastSave="0" documentId="13_ncr:1_{C7092CFC-F1B4-449B-9CB7-CD72A952F844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_FilterDatabase" localSheetId="0" hidden="1">Лист1!$B$2:$J$2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" i="1" l="1"/>
  <c r="N3" i="1"/>
  <c r="T4" i="1"/>
  <c r="T5" i="1"/>
  <c r="T6" i="1"/>
  <c r="T7" i="1"/>
  <c r="T8" i="1"/>
  <c r="T9" i="1"/>
  <c r="T10" i="1"/>
  <c r="T11" i="1"/>
  <c r="T12" i="1"/>
  <c r="T3" i="1"/>
  <c r="O4" i="1"/>
  <c r="O5" i="1"/>
  <c r="O6" i="1"/>
  <c r="O7" i="1"/>
  <c r="O8" i="1"/>
  <c r="O9" i="1"/>
  <c r="O10" i="1"/>
  <c r="O11" i="1"/>
  <c r="O12" i="1"/>
  <c r="O3" i="1"/>
  <c r="N12" i="1"/>
  <c r="N11" i="1"/>
  <c r="N10" i="1"/>
  <c r="N9" i="1"/>
  <c r="N8" i="1"/>
  <c r="N7" i="1"/>
  <c r="N6" i="1"/>
  <c r="N5" i="1"/>
  <c r="N4" i="1"/>
  <c r="M4" i="1"/>
  <c r="M5" i="1"/>
  <c r="M6" i="1"/>
  <c r="M7" i="1"/>
  <c r="M8" i="1"/>
  <c r="M9" i="1"/>
  <c r="M10" i="1"/>
  <c r="M11" i="1"/>
  <c r="M12" i="1"/>
  <c r="I12" i="1" l="1"/>
  <c r="I11" i="1"/>
  <c r="I10" i="1"/>
  <c r="I9" i="1"/>
  <c r="I8" i="1"/>
  <c r="I7" i="1"/>
  <c r="I6" i="1"/>
  <c r="I5" i="1"/>
  <c r="I4" i="1"/>
  <c r="I3" i="1"/>
  <c r="P3" i="1" l="1"/>
  <c r="Q3" i="1" s="1"/>
  <c r="R3" i="1" s="1"/>
  <c r="K3" i="1"/>
  <c r="P4" i="1"/>
  <c r="Q4" i="1" s="1"/>
  <c r="R4" i="1" s="1"/>
  <c r="K4" i="1"/>
  <c r="P5" i="1"/>
  <c r="Q5" i="1" s="1"/>
  <c r="R5" i="1" s="1"/>
  <c r="K5" i="1"/>
  <c r="P6" i="1"/>
  <c r="Q6" i="1" s="1"/>
  <c r="R6" i="1" s="1"/>
  <c r="K6" i="1"/>
  <c r="P7" i="1"/>
  <c r="Q7" i="1" s="1"/>
  <c r="R7" i="1" s="1"/>
  <c r="K7" i="1"/>
  <c r="P8" i="1"/>
  <c r="Q8" i="1" s="1"/>
  <c r="R8" i="1" s="1"/>
  <c r="K8" i="1"/>
  <c r="P9" i="1"/>
  <c r="Q9" i="1" s="1"/>
  <c r="R9" i="1" s="1"/>
  <c r="K9" i="1"/>
  <c r="P10" i="1"/>
  <c r="Q10" i="1" s="1"/>
  <c r="R10" i="1" s="1"/>
  <c r="K10" i="1"/>
  <c r="P11" i="1"/>
  <c r="Q11" i="1" s="1"/>
  <c r="R11" i="1" s="1"/>
  <c r="K11" i="1"/>
  <c r="P12" i="1"/>
  <c r="Q12" i="1" s="1"/>
  <c r="R12" i="1" s="1"/>
  <c r="K12" i="1"/>
</calcChain>
</file>

<file path=xl/sharedStrings.xml><?xml version="1.0" encoding="utf-8"?>
<sst xmlns="http://schemas.openxmlformats.org/spreadsheetml/2006/main" count="49" uniqueCount="40">
  <si>
    <t>Тип ОН</t>
  </si>
  <si>
    <t>Условный номер ПД</t>
  </si>
  <si>
    <t>Номер на этаже</t>
  </si>
  <si>
    <t>Этаж</t>
  </si>
  <si>
    <t>Площадь теплого контура, м 2</t>
  </si>
  <si>
    <t>Площадь террас,  без понижающих коэффициентов, м 2</t>
  </si>
  <si>
    <t>Общая приведенная площадь (проектная), м2</t>
  </si>
  <si>
    <t>Цена за м2 в перерасчете на общую площадь с террасой, руб</t>
  </si>
  <si>
    <t>Офис</t>
  </si>
  <si>
    <t>1.03.А.01</t>
  </si>
  <si>
    <t>3.А1</t>
  </si>
  <si>
    <t>1.03.А.04</t>
  </si>
  <si>
    <t>3.А4</t>
  </si>
  <si>
    <t>1.03.А.06</t>
  </si>
  <si>
    <t>1.03.А.07</t>
  </si>
  <si>
    <t>3.А6</t>
  </si>
  <si>
    <t>3.А7</t>
  </si>
  <si>
    <t>1.07.А.01</t>
  </si>
  <si>
    <t>1.07.А.02</t>
  </si>
  <si>
    <t>1.07.А.03</t>
  </si>
  <si>
    <t>7.А1</t>
  </si>
  <si>
    <t>7.А2</t>
  </si>
  <si>
    <t>7.А3</t>
  </si>
  <si>
    <t>1.08.Б.02</t>
  </si>
  <si>
    <t>8.Б2</t>
  </si>
  <si>
    <t>1.08.Б.13</t>
  </si>
  <si>
    <t>8.Б13</t>
  </si>
  <si>
    <t>1.08.Б.15</t>
  </si>
  <si>
    <t>8.Б15</t>
  </si>
  <si>
    <t>Цена лота по прайсу (вместе с террасой), руб</t>
  </si>
  <si>
    <t>Цена лота со скидкой, руб.</t>
  </si>
  <si>
    <t>Цена за кв.м со скидкой</t>
  </si>
  <si>
    <t>Проверка отклонения от ковенант банка</t>
  </si>
  <si>
    <t>Стоимость - бронь</t>
  </si>
  <si>
    <t>Цена - бронь</t>
  </si>
  <si>
    <t>Ковенанты банка при подписанных ДДУ площадью 2 717 кв.м</t>
  </si>
  <si>
    <t>Сумма ПВ 50%, на которую распространяется скидка</t>
  </si>
  <si>
    <t>Размер скидки на лот целиком,%</t>
  </si>
  <si>
    <t>Размер скидкив в рекламу на сумму ПВ</t>
  </si>
  <si>
    <t>Сумма скидки на ПВ,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</si>
</sst>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_ ;[Red]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2" borderId="1" xfId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4" fontId="0" fillId="6" borderId="1" xfId="0" applyNumberForma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3" fontId="0" fillId="7" borderId="2" xfId="0" applyNumberFormat="1" applyFill="1" applyBorder="1" applyAlignment="1">
      <alignment horizontal="center" vertical="center"/>
    </xf>
    <xf numFmtId="3" fontId="0" fillId="7" borderId="3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0" xfId="0" applyNumberFormat="1"/>
  </cellXfs>
  <cellStyles count="2">
    <cellStyle name="20% — акцент5" xfId="1" builtinId="4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12"/>
  <sheetViews>
    <sheetView tabSelected="1" workbookViewId="0">
      <selection activeCell="Z14" sqref="Z14"/>
    </sheetView>
  </sheetViews>
  <sheetFormatPr defaultRowHeight="15" x14ac:dyDescent="0.25"/>
  <cols>
    <col min="1" max="1" width="1.5703125" customWidth="1"/>
    <col min="2" max="2" width="12.140625" customWidth="1"/>
    <col min="3" max="3" width="12.5703125" customWidth="1"/>
    <col min="6" max="6" width="12.42578125" hidden="1" customWidth="1"/>
    <col min="7" max="7" width="20.28515625" hidden="1" customWidth="1"/>
    <col min="8" max="8" width="17.7109375" customWidth="1"/>
    <col min="9" max="9" width="15.5703125" customWidth="1"/>
    <col min="10" max="10" width="16.28515625" customWidth="1"/>
    <col min="11" max="11" width="15.5703125" customWidth="1"/>
    <col min="12" max="12" width="11.5703125" customWidth="1"/>
    <col min="13" max="13" width="13.28515625" customWidth="1"/>
    <col min="14" max="14" width="15.28515625" bestFit="1" customWidth="1"/>
    <col min="15" max="15" width="14.7109375" customWidth="1"/>
    <col min="16" max="18" width="14.7109375" hidden="1" customWidth="1"/>
    <col min="19" max="19" width="21" hidden="1" customWidth="1"/>
    <col min="20" max="20" width="15.140625" customWidth="1"/>
    <col min="23" max="23" width="10" bestFit="1" customWidth="1"/>
  </cols>
  <sheetData>
    <row r="1" spans="2:23" ht="6" customHeight="1" x14ac:dyDescent="0.25"/>
    <row r="2" spans="2:23" s="5" customFormat="1" ht="76.5" customHeigh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29</v>
      </c>
      <c r="J2" s="2" t="s">
        <v>7</v>
      </c>
      <c r="K2" s="3" t="s">
        <v>36</v>
      </c>
      <c r="L2" s="3" t="s">
        <v>38</v>
      </c>
      <c r="M2" s="3" t="s">
        <v>39</v>
      </c>
      <c r="N2" s="3" t="s">
        <v>30</v>
      </c>
      <c r="O2" s="3" t="s">
        <v>31</v>
      </c>
      <c r="P2" s="3" t="s">
        <v>33</v>
      </c>
      <c r="Q2" s="3" t="s">
        <v>34</v>
      </c>
      <c r="R2" s="3" t="s">
        <v>32</v>
      </c>
      <c r="S2" s="4" t="s">
        <v>35</v>
      </c>
      <c r="T2" s="3" t="s">
        <v>37</v>
      </c>
    </row>
    <row r="3" spans="2:23" x14ac:dyDescent="0.25">
      <c r="B3" s="6" t="s">
        <v>8</v>
      </c>
      <c r="C3" s="6" t="s">
        <v>14</v>
      </c>
      <c r="D3" s="6" t="s">
        <v>16</v>
      </c>
      <c r="E3" s="6">
        <v>3</v>
      </c>
      <c r="F3" s="6">
        <v>148.6</v>
      </c>
      <c r="G3" s="6">
        <v>0</v>
      </c>
      <c r="H3" s="6">
        <v>148.6</v>
      </c>
      <c r="I3" s="7">
        <f t="shared" ref="I3:I12" si="0">J3*H3</f>
        <v>49468940</v>
      </c>
      <c r="J3" s="7">
        <v>332900</v>
      </c>
      <c r="K3" s="13">
        <f>I3*0.5</f>
        <v>24734470</v>
      </c>
      <c r="L3" s="1">
        <v>5.5E-2</v>
      </c>
      <c r="M3" s="13">
        <f>L3*K3</f>
        <v>1360395.85</v>
      </c>
      <c r="N3" s="7">
        <f>I3-M3</f>
        <v>48108544.149999999</v>
      </c>
      <c r="O3" s="7">
        <f>N3/H3</f>
        <v>323745.25</v>
      </c>
      <c r="P3" s="8">
        <f>N3-100000</f>
        <v>48008544.149999999</v>
      </c>
      <c r="Q3" s="8">
        <f>P3/H3</f>
        <v>323072.30248990579</v>
      </c>
      <c r="R3" s="9">
        <f t="shared" ref="R3:R12" si="1">Q3-S3</f>
        <v>10072.302489905793</v>
      </c>
      <c r="S3" s="10">
        <v>313000</v>
      </c>
      <c r="T3" s="1">
        <f>(J3/O3-1)*100%</f>
        <v>2.8277634961439535E-2</v>
      </c>
      <c r="W3" s="14"/>
    </row>
    <row r="4" spans="2:23" x14ac:dyDescent="0.25">
      <c r="B4" s="6" t="s">
        <v>8</v>
      </c>
      <c r="C4" s="6" t="s">
        <v>13</v>
      </c>
      <c r="D4" s="6" t="s">
        <v>15</v>
      </c>
      <c r="E4" s="6">
        <v>3</v>
      </c>
      <c r="F4" s="6">
        <v>141.80000000000001</v>
      </c>
      <c r="G4" s="6">
        <v>0</v>
      </c>
      <c r="H4" s="6">
        <v>141.80000000000001</v>
      </c>
      <c r="I4" s="7">
        <f t="shared" si="0"/>
        <v>48694120.000000007</v>
      </c>
      <c r="J4" s="7">
        <v>343400</v>
      </c>
      <c r="K4" s="13">
        <f>I4*0.5</f>
        <v>24347060.000000004</v>
      </c>
      <c r="L4" s="1">
        <v>0.06</v>
      </c>
      <c r="M4" s="13">
        <f t="shared" ref="M4:M12" si="2">L4*K4</f>
        <v>1460823.6</v>
      </c>
      <c r="N4" s="7">
        <f t="shared" ref="N4:N12" si="3">I4-M4</f>
        <v>47233296.400000006</v>
      </c>
      <c r="O4" s="7">
        <f t="shared" ref="O4:O12" si="4">N4/H4</f>
        <v>333098</v>
      </c>
      <c r="P4" s="8">
        <f t="shared" ref="P4:P12" si="5">N4-100000</f>
        <v>47133296.400000006</v>
      </c>
      <c r="Q4" s="8">
        <f>P4/H4</f>
        <v>332392.78138222848</v>
      </c>
      <c r="R4" s="9">
        <f t="shared" si="1"/>
        <v>19392.781382228481</v>
      </c>
      <c r="S4" s="10">
        <v>313000</v>
      </c>
      <c r="T4" s="1">
        <f t="shared" ref="T4:T12" si="6">(J4/O4-1)*100%</f>
        <v>3.0927835051546282E-2</v>
      </c>
    </row>
    <row r="5" spans="2:23" x14ac:dyDescent="0.25">
      <c r="B5" s="6" t="s">
        <v>8</v>
      </c>
      <c r="C5" s="6" t="s">
        <v>23</v>
      </c>
      <c r="D5" s="6" t="s">
        <v>24</v>
      </c>
      <c r="E5" s="6">
        <v>8</v>
      </c>
      <c r="F5" s="6">
        <v>57</v>
      </c>
      <c r="G5" s="6">
        <v>13.5</v>
      </c>
      <c r="H5" s="6">
        <v>70.5</v>
      </c>
      <c r="I5" s="7">
        <f t="shared" si="0"/>
        <v>24682515.299999997</v>
      </c>
      <c r="J5" s="7">
        <v>350106.6</v>
      </c>
      <c r="K5" s="13">
        <f>I5*0.5</f>
        <v>12341257.649999999</v>
      </c>
      <c r="L5" s="1">
        <v>6.5000000000000002E-2</v>
      </c>
      <c r="M5" s="13">
        <f t="shared" si="2"/>
        <v>802181.7472499999</v>
      </c>
      <c r="N5" s="7">
        <f t="shared" si="3"/>
        <v>23880333.552749999</v>
      </c>
      <c r="O5" s="7">
        <f t="shared" si="4"/>
        <v>338728.13549999997</v>
      </c>
      <c r="P5" s="8">
        <f t="shared" si="5"/>
        <v>23780333.552749999</v>
      </c>
      <c r="Q5" s="8">
        <f>P5/H5</f>
        <v>337309.69578368793</v>
      </c>
      <c r="R5" s="12">
        <f t="shared" si="1"/>
        <v>-1690.3042163120699</v>
      </c>
      <c r="S5" s="11">
        <v>339000</v>
      </c>
      <c r="T5" s="1">
        <f t="shared" si="6"/>
        <v>3.3591731266149782E-2</v>
      </c>
    </row>
    <row r="6" spans="2:23" x14ac:dyDescent="0.25">
      <c r="B6" s="6" t="s">
        <v>8</v>
      </c>
      <c r="C6" s="6" t="s">
        <v>9</v>
      </c>
      <c r="D6" s="6" t="s">
        <v>10</v>
      </c>
      <c r="E6" s="6">
        <v>3</v>
      </c>
      <c r="F6" s="6">
        <v>108.5</v>
      </c>
      <c r="G6" s="6">
        <v>0</v>
      </c>
      <c r="H6" s="6">
        <v>108.5</v>
      </c>
      <c r="I6" s="7">
        <f t="shared" si="0"/>
        <v>38810450</v>
      </c>
      <c r="J6" s="7">
        <v>357700</v>
      </c>
      <c r="K6" s="13">
        <f>I6*0.5</f>
        <v>19405225</v>
      </c>
      <c r="L6" s="1">
        <v>7.0000000000000007E-2</v>
      </c>
      <c r="M6" s="13">
        <f t="shared" si="2"/>
        <v>1358365.7500000002</v>
      </c>
      <c r="N6" s="7">
        <f t="shared" si="3"/>
        <v>37452084.25</v>
      </c>
      <c r="O6" s="7">
        <f t="shared" si="4"/>
        <v>345180.5</v>
      </c>
      <c r="P6" s="8">
        <f t="shared" si="5"/>
        <v>37352084.25</v>
      </c>
      <c r="Q6" s="8">
        <f>P6/H6</f>
        <v>344258.84101382486</v>
      </c>
      <c r="R6" s="9">
        <f t="shared" si="1"/>
        <v>31258.841013824858</v>
      </c>
      <c r="S6" s="10">
        <v>313000</v>
      </c>
      <c r="T6" s="1">
        <f t="shared" si="6"/>
        <v>3.6269430051813378E-2</v>
      </c>
    </row>
    <row r="7" spans="2:23" x14ac:dyDescent="0.25">
      <c r="B7" s="6" t="s">
        <v>8</v>
      </c>
      <c r="C7" s="6" t="s">
        <v>11</v>
      </c>
      <c r="D7" s="6" t="s">
        <v>12</v>
      </c>
      <c r="E7" s="6">
        <v>3</v>
      </c>
      <c r="F7" s="6">
        <v>61.1</v>
      </c>
      <c r="G7" s="6">
        <v>0</v>
      </c>
      <c r="H7" s="6">
        <v>61.1</v>
      </c>
      <c r="I7" s="7">
        <f t="shared" si="0"/>
        <v>23303540</v>
      </c>
      <c r="J7" s="7">
        <v>381400</v>
      </c>
      <c r="K7" s="13">
        <f>I7*0.5</f>
        <v>11651770</v>
      </c>
      <c r="L7" s="1">
        <v>7.4999999999999997E-2</v>
      </c>
      <c r="M7" s="13">
        <f t="shared" si="2"/>
        <v>873882.75</v>
      </c>
      <c r="N7" s="7">
        <f t="shared" si="3"/>
        <v>22429657.25</v>
      </c>
      <c r="O7" s="7">
        <f t="shared" si="4"/>
        <v>367097.5</v>
      </c>
      <c r="P7" s="8">
        <f t="shared" si="5"/>
        <v>22329657.25</v>
      </c>
      <c r="Q7" s="8">
        <f>P7/H7</f>
        <v>365460.83878887072</v>
      </c>
      <c r="R7" s="9">
        <f t="shared" si="1"/>
        <v>52460.838788870722</v>
      </c>
      <c r="S7" s="10">
        <v>313000</v>
      </c>
      <c r="T7" s="1">
        <f t="shared" si="6"/>
        <v>3.8961038961038863E-2</v>
      </c>
    </row>
    <row r="8" spans="2:23" x14ac:dyDescent="0.25">
      <c r="B8" s="6" t="s">
        <v>8</v>
      </c>
      <c r="C8" s="6" t="s">
        <v>17</v>
      </c>
      <c r="D8" s="6" t="s">
        <v>20</v>
      </c>
      <c r="E8" s="6">
        <v>7</v>
      </c>
      <c r="F8" s="6">
        <v>111.2</v>
      </c>
      <c r="G8" s="6">
        <v>0</v>
      </c>
      <c r="H8" s="6">
        <v>111.2</v>
      </c>
      <c r="I8" s="7">
        <f t="shared" si="0"/>
        <v>42967680</v>
      </c>
      <c r="J8" s="7">
        <v>386400</v>
      </c>
      <c r="K8" s="13">
        <f>I8*0.5</f>
        <v>21483840</v>
      </c>
      <c r="L8" s="1">
        <v>0.08</v>
      </c>
      <c r="M8" s="13">
        <f t="shared" si="2"/>
        <v>1718707.2</v>
      </c>
      <c r="N8" s="7">
        <f t="shared" si="3"/>
        <v>41248972.799999997</v>
      </c>
      <c r="O8" s="7">
        <f t="shared" si="4"/>
        <v>370943.99999999994</v>
      </c>
      <c r="P8" s="8">
        <f t="shared" si="5"/>
        <v>41148972.799999997</v>
      </c>
      <c r="Q8" s="8">
        <f>P8/H8</f>
        <v>370044.71942446037</v>
      </c>
      <c r="R8" s="9">
        <f t="shared" si="1"/>
        <v>57044.719424460374</v>
      </c>
      <c r="S8" s="10">
        <v>313000</v>
      </c>
      <c r="T8" s="1">
        <f t="shared" si="6"/>
        <v>4.1666666666666741E-2</v>
      </c>
    </row>
    <row r="9" spans="2:23" x14ac:dyDescent="0.25">
      <c r="B9" s="6" t="s">
        <v>8</v>
      </c>
      <c r="C9" s="6" t="s">
        <v>18</v>
      </c>
      <c r="D9" s="6" t="s">
        <v>21</v>
      </c>
      <c r="E9" s="6">
        <v>7</v>
      </c>
      <c r="F9" s="6">
        <v>141.5</v>
      </c>
      <c r="G9" s="6">
        <v>0</v>
      </c>
      <c r="H9" s="6">
        <v>141.5</v>
      </c>
      <c r="I9" s="7">
        <f t="shared" si="0"/>
        <v>56373600</v>
      </c>
      <c r="J9" s="7">
        <v>398400</v>
      </c>
      <c r="K9" s="13">
        <f>I9*0.5</f>
        <v>28186800</v>
      </c>
      <c r="L9" s="1">
        <v>8.5000000000000006E-2</v>
      </c>
      <c r="M9" s="13">
        <f t="shared" si="2"/>
        <v>2395878</v>
      </c>
      <c r="N9" s="7">
        <f t="shared" si="3"/>
        <v>53977722</v>
      </c>
      <c r="O9" s="7">
        <f t="shared" si="4"/>
        <v>381468</v>
      </c>
      <c r="P9" s="8">
        <f t="shared" si="5"/>
        <v>53877722</v>
      </c>
      <c r="Q9" s="8">
        <f>P9/H9</f>
        <v>380761.28621908126</v>
      </c>
      <c r="R9" s="9">
        <f t="shared" si="1"/>
        <v>67761.286219081259</v>
      </c>
      <c r="S9" s="10">
        <v>313000</v>
      </c>
      <c r="T9" s="1">
        <f t="shared" si="6"/>
        <v>4.4386422976501416E-2</v>
      </c>
    </row>
    <row r="10" spans="2:23" x14ac:dyDescent="0.25">
      <c r="B10" s="6" t="s">
        <v>8</v>
      </c>
      <c r="C10" s="6" t="s">
        <v>19</v>
      </c>
      <c r="D10" s="6" t="s">
        <v>22</v>
      </c>
      <c r="E10" s="6">
        <v>7</v>
      </c>
      <c r="F10" s="6">
        <v>80.3</v>
      </c>
      <c r="G10" s="6">
        <v>0</v>
      </c>
      <c r="H10" s="6">
        <v>80.3</v>
      </c>
      <c r="I10" s="7">
        <f t="shared" si="0"/>
        <v>32658010</v>
      </c>
      <c r="J10" s="7">
        <v>406700</v>
      </c>
      <c r="K10" s="13">
        <f>I10*0.5</f>
        <v>16329005</v>
      </c>
      <c r="L10" s="1">
        <v>0.09</v>
      </c>
      <c r="M10" s="13">
        <f t="shared" si="2"/>
        <v>1469610.45</v>
      </c>
      <c r="N10" s="7">
        <f t="shared" si="3"/>
        <v>31188399.550000001</v>
      </c>
      <c r="O10" s="7">
        <f t="shared" si="4"/>
        <v>388398.5</v>
      </c>
      <c r="P10" s="8">
        <f t="shared" si="5"/>
        <v>31088399.550000001</v>
      </c>
      <c r="Q10" s="8">
        <f>P10/H10</f>
        <v>387153.16998754675</v>
      </c>
      <c r="R10" s="9">
        <f t="shared" si="1"/>
        <v>74153.169987546746</v>
      </c>
      <c r="S10" s="10">
        <v>313000</v>
      </c>
      <c r="T10" s="1">
        <f t="shared" si="6"/>
        <v>4.7120418848167533E-2</v>
      </c>
    </row>
    <row r="11" spans="2:23" x14ac:dyDescent="0.25">
      <c r="B11" s="6" t="s">
        <v>8</v>
      </c>
      <c r="C11" s="6" t="s">
        <v>27</v>
      </c>
      <c r="D11" s="6" t="s">
        <v>28</v>
      </c>
      <c r="E11" s="6">
        <v>8</v>
      </c>
      <c r="F11" s="6">
        <v>44</v>
      </c>
      <c r="G11" s="6">
        <v>8.3000000000000007</v>
      </c>
      <c r="H11" s="6">
        <v>52.3</v>
      </c>
      <c r="I11" s="7">
        <f t="shared" si="0"/>
        <v>21287770.984999999</v>
      </c>
      <c r="J11" s="7">
        <v>407031.95</v>
      </c>
      <c r="K11" s="13">
        <f>I11*0.5</f>
        <v>10643885.4925</v>
      </c>
      <c r="L11" s="1">
        <v>9.5000000000000001E-2</v>
      </c>
      <c r="M11" s="13">
        <f t="shared" si="2"/>
        <v>1011169.1217875</v>
      </c>
      <c r="N11" s="7">
        <f t="shared" si="3"/>
        <v>20276601.8632125</v>
      </c>
      <c r="O11" s="7">
        <f t="shared" si="4"/>
        <v>387697.93237500003</v>
      </c>
      <c r="P11" s="8">
        <f t="shared" si="5"/>
        <v>20176601.8632125</v>
      </c>
      <c r="Q11" s="8">
        <f>P11/H11</f>
        <v>385785.88648589869</v>
      </c>
      <c r="R11" s="9">
        <f t="shared" si="1"/>
        <v>46785.886485898693</v>
      </c>
      <c r="S11" s="11">
        <v>339000</v>
      </c>
      <c r="T11" s="1">
        <f t="shared" si="6"/>
        <v>4.986876640419946E-2</v>
      </c>
    </row>
    <row r="12" spans="2:23" x14ac:dyDescent="0.25">
      <c r="B12" s="6" t="s">
        <v>8</v>
      </c>
      <c r="C12" s="6" t="s">
        <v>25</v>
      </c>
      <c r="D12" s="6" t="s">
        <v>26</v>
      </c>
      <c r="E12" s="6">
        <v>8</v>
      </c>
      <c r="F12" s="6">
        <v>27.2</v>
      </c>
      <c r="G12" s="6">
        <v>0</v>
      </c>
      <c r="H12" s="6">
        <v>27.2</v>
      </c>
      <c r="I12" s="7">
        <f t="shared" si="0"/>
        <v>13586400</v>
      </c>
      <c r="J12" s="7">
        <v>499500</v>
      </c>
      <c r="K12" s="13">
        <f>I12*0.5</f>
        <v>6793200</v>
      </c>
      <c r="L12" s="1">
        <v>0.1</v>
      </c>
      <c r="M12" s="13">
        <f t="shared" si="2"/>
        <v>679320</v>
      </c>
      <c r="N12" s="7">
        <f t="shared" si="3"/>
        <v>12907080</v>
      </c>
      <c r="O12" s="7">
        <f t="shared" si="4"/>
        <v>474525</v>
      </c>
      <c r="P12" s="8">
        <f t="shared" si="5"/>
        <v>12807080</v>
      </c>
      <c r="Q12" s="8">
        <f>P12/H12</f>
        <v>470848.5294117647</v>
      </c>
      <c r="R12" s="9">
        <f t="shared" si="1"/>
        <v>131848.5294117647</v>
      </c>
      <c r="S12" s="11">
        <v>339000</v>
      </c>
      <c r="T12" s="1">
        <f t="shared" si="6"/>
        <v>5.2631578947368363E-2</v>
      </c>
    </row>
  </sheetData>
  <autoFilter ref="B2:J2" xr:uid="{CB04D465-BFF4-4965-ABF3-77A990A18E58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Артамонова Ульяна Владимировна</dc:creator>
  <cp:lastModifiedBy>Юргенс Наталья Михайловна</cp:lastModifiedBy>
  <dcterms:created xsi:type="dcterms:W3CDTF">2015-06-05T18:19:34Z</dcterms:created>
  <dcterms:modified xsi:type="dcterms:W3CDTF">2026-01-16T07:29:06Z</dcterms:modified>
</cp:coreProperties>
</file>